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2"/>
  <workbookPr defaultThemeVersion="166925"/>
  <xr:revisionPtr revIDLastSave="0" documentId="8_{6D1F87E8-3399-43E9-A8A5-193FEB04FD80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3" i="1"/>
  <c r="K4" i="1"/>
  <c r="K5" i="1"/>
  <c r="L4" i="1"/>
  <c r="L5" i="1"/>
  <c r="I3" i="1"/>
  <c r="M3" i="1"/>
  <c r="M4" i="1"/>
  <c r="M5" i="1"/>
  <c r="L3" i="1"/>
  <c r="K3" i="1"/>
  <c r="H4" i="1"/>
  <c r="I4" i="1" s="1"/>
  <c r="H5" i="1"/>
  <c r="I5" i="1" s="1"/>
  <c r="H3" i="1"/>
  <c r="H6" i="1" s="1"/>
  <c r="G6" i="1"/>
  <c r="I6" i="1" l="1"/>
</calcChain>
</file>

<file path=xl/sharedStrings.xml><?xml version="1.0" encoding="utf-8"?>
<sst xmlns="http://schemas.openxmlformats.org/spreadsheetml/2006/main" count="22" uniqueCount="22">
  <si>
    <t xml:space="preserve">       REJESTR ŚRODKÓW TRWAŁYCH                                                 </t>
  </si>
  <si>
    <t>DATA</t>
  </si>
  <si>
    <t>Grupa</t>
  </si>
  <si>
    <t>Rodzaj</t>
  </si>
  <si>
    <t>Nr inwentarzowy</t>
  </si>
  <si>
    <t>Nazwa</t>
  </si>
  <si>
    <t>Data przyjęcia</t>
  </si>
  <si>
    <t>Stawka amortyzacji</t>
  </si>
  <si>
    <t>Wartość początkowa</t>
  </si>
  <si>
    <t>Umorzenie</t>
  </si>
  <si>
    <t>Wartość aktualna</t>
  </si>
  <si>
    <t>% umorzenia</t>
  </si>
  <si>
    <t>Ilość miesięcy użytkowania</t>
  </si>
  <si>
    <t>Okres amortyzacji w m-c</t>
  </si>
  <si>
    <t>Koniec amortyzacji</t>
  </si>
  <si>
    <t>101/003/2015</t>
  </si>
  <si>
    <t>Hala produkcyjna</t>
  </si>
  <si>
    <t>104/005/2014</t>
  </si>
  <si>
    <t>Budynek magazynowy</t>
  </si>
  <si>
    <t>105/001/2008</t>
  </si>
  <si>
    <t>Budynek biurowy</t>
  </si>
  <si>
    <t>Suma gr.1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</si>
</sst>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\-mm\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165" fontId="1" fillId="3" borderId="1" xfId="0" applyNumberFormat="1" applyFont="1" applyFill="1" applyBorder="1" applyAlignment="1"/>
    <xf numFmtId="0" fontId="1" fillId="3" borderId="3" xfId="0" applyFont="1" applyFill="1" applyBorder="1" applyAlignment="1"/>
    <xf numFmtId="0" fontId="0" fillId="2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2" borderId="9" xfId="0" applyFill="1" applyBorder="1"/>
    <xf numFmtId="0" fontId="0" fillId="4" borderId="8" xfId="0" applyFill="1" applyBorder="1"/>
    <xf numFmtId="0" fontId="0" fillId="4" borderId="10" xfId="0" applyFill="1" applyBorder="1"/>
    <xf numFmtId="0" fontId="0" fillId="2" borderId="1" xfId="0" applyFill="1" applyBorder="1" applyAlignment="1">
      <alignment horizontal="center" vertical="center" wrapText="1"/>
    </xf>
    <xf numFmtId="0" fontId="0" fillId="4" borderId="11" xfId="0" applyFill="1" applyBorder="1"/>
    <xf numFmtId="0" fontId="0" fillId="4" borderId="7" xfId="0" applyFill="1" applyBorder="1"/>
    <xf numFmtId="0" fontId="0" fillId="4" borderId="12" xfId="0" applyFill="1" applyBorder="1"/>
    <xf numFmtId="165" fontId="0" fillId="4" borderId="4" xfId="0" applyNumberFormat="1" applyFill="1" applyBorder="1"/>
    <xf numFmtId="165" fontId="0" fillId="4" borderId="5" xfId="0" applyNumberFormat="1" applyFill="1" applyBorder="1"/>
    <xf numFmtId="165" fontId="0" fillId="4" borderId="7" xfId="0" applyNumberFormat="1" applyFill="1" applyBorder="1"/>
    <xf numFmtId="165" fontId="0" fillId="4" borderId="8" xfId="0" applyNumberFormat="1" applyFill="1" applyBorder="1"/>
    <xf numFmtId="0" fontId="0" fillId="4" borderId="13" xfId="0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2" fontId="1" fillId="4" borderId="14" xfId="0" applyNumberFormat="1" applyFon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1" fillId="4" borderId="9" xfId="0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4" borderId="15" xfId="0" applyFill="1" applyBorder="1"/>
    <xf numFmtId="10" fontId="0" fillId="4" borderId="7" xfId="0" applyNumberFormat="1" applyFill="1" applyBorder="1"/>
    <xf numFmtId="10" fontId="0" fillId="4" borderId="4" xfId="0" applyNumberFormat="1" applyFill="1" applyBorder="1"/>
    <xf numFmtId="10" fontId="0" fillId="4" borderId="6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workbookViewId="0">
      <selection activeCell="J5" sqref="J5"/>
    </sheetView>
  </sheetViews>
  <sheetFormatPr defaultRowHeight="15"/>
  <cols>
    <col min="3" max="3" width="13.5703125" customWidth="1"/>
    <col min="4" max="4" width="20" customWidth="1"/>
    <col min="5" max="5" width="10.7109375" customWidth="1"/>
    <col min="6" max="6" width="11.5703125" customWidth="1"/>
    <col min="7" max="7" width="11.42578125" customWidth="1"/>
    <col min="8" max="8" width="10.140625" customWidth="1"/>
    <col min="9" max="9" width="12" customWidth="1"/>
    <col min="10" max="10" width="10.5703125" customWidth="1"/>
    <col min="11" max="11" width="12.7109375" customWidth="1"/>
    <col min="12" max="12" width="10.7109375" customWidth="1"/>
    <col min="13" max="13" width="11.5703125" customWidth="1"/>
  </cols>
  <sheetData>
    <row r="1" spans="1:13">
      <c r="A1" s="1" t="s">
        <v>0</v>
      </c>
      <c r="B1" s="2"/>
      <c r="C1" s="2"/>
      <c r="D1" s="2"/>
      <c r="E1" s="2"/>
      <c r="F1" s="2"/>
      <c r="G1" s="2"/>
      <c r="H1" s="3"/>
      <c r="I1" s="3" t="s">
        <v>1</v>
      </c>
      <c r="J1" s="4">
        <v>43465</v>
      </c>
      <c r="K1" s="3"/>
      <c r="L1" s="3"/>
      <c r="M1" s="5"/>
    </row>
    <row r="2" spans="1:13" ht="45" customHeight="1">
      <c r="A2" s="6" t="s">
        <v>2</v>
      </c>
      <c r="B2" s="6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6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27" t="s">
        <v>14</v>
      </c>
    </row>
    <row r="3" spans="1:13">
      <c r="A3" s="7">
        <v>1</v>
      </c>
      <c r="B3" s="7">
        <v>101</v>
      </c>
      <c r="C3" s="14" t="s">
        <v>15</v>
      </c>
      <c r="D3" s="14" t="s">
        <v>16</v>
      </c>
      <c r="E3" s="18">
        <v>42185</v>
      </c>
      <c r="F3" s="21">
        <v>2.5000000000000001E-2</v>
      </c>
      <c r="G3" s="24">
        <v>300000</v>
      </c>
      <c r="H3" s="24">
        <f>IF((G3*F3/12)*K3&gt;G3,G3,(G3*F3/12)*K3)</f>
        <v>26250</v>
      </c>
      <c r="I3" s="24">
        <f>G3-H3</f>
        <v>273750</v>
      </c>
      <c r="J3" s="29">
        <f>(H3/G3)</f>
        <v>8.7499999999999994E-2</v>
      </c>
      <c r="K3" s="14">
        <f>DATEDIF(E3,$J$1,"M")</f>
        <v>42</v>
      </c>
      <c r="L3" s="14">
        <f>(100%/F3)*12</f>
        <v>480</v>
      </c>
      <c r="M3" s="17">
        <f>EDATE(E3,L3)</f>
        <v>56795</v>
      </c>
    </row>
    <row r="4" spans="1:13">
      <c r="A4" s="7">
        <v>1</v>
      </c>
      <c r="B4" s="7">
        <v>104</v>
      </c>
      <c r="C4" s="14" t="s">
        <v>17</v>
      </c>
      <c r="D4" s="14" t="s">
        <v>18</v>
      </c>
      <c r="E4" s="18">
        <v>41670</v>
      </c>
      <c r="F4" s="21">
        <v>2.5000000000000001E-2</v>
      </c>
      <c r="G4" s="24">
        <v>100000</v>
      </c>
      <c r="H4" s="24">
        <f t="shared" ref="H4:H5" si="0">IF((G4*F4/12)*K4&gt;G4,G4,(G4*F4/12)*K4)</f>
        <v>12291.666666666668</v>
      </c>
      <c r="I4" s="24">
        <f t="shared" ref="I4:I5" si="1">G4-H4</f>
        <v>87708.333333333328</v>
      </c>
      <c r="J4" s="29">
        <f t="shared" ref="J4:J6" si="2">(H4/G4)</f>
        <v>0.12291666666666667</v>
      </c>
      <c r="K4" s="14">
        <f t="shared" ref="K4:K5" si="3">DATEDIF(E4,$J$1,"M")</f>
        <v>59</v>
      </c>
      <c r="L4" s="14">
        <f t="shared" ref="L4:L5" si="4">(100%/F4)*12</f>
        <v>480</v>
      </c>
      <c r="M4" s="17">
        <f t="shared" ref="M4:M5" si="5">EDATE(E4,L4)</f>
        <v>56280</v>
      </c>
    </row>
    <row r="5" spans="1:13">
      <c r="A5" s="8">
        <v>1</v>
      </c>
      <c r="B5" s="7">
        <v>105</v>
      </c>
      <c r="C5" s="10" t="s">
        <v>19</v>
      </c>
      <c r="D5" s="10" t="s">
        <v>20</v>
      </c>
      <c r="E5" s="19">
        <v>39568</v>
      </c>
      <c r="F5" s="22">
        <v>2.5000000000000001E-2</v>
      </c>
      <c r="G5" s="25">
        <v>250000</v>
      </c>
      <c r="H5" s="25">
        <f t="shared" si="0"/>
        <v>66666.666666666672</v>
      </c>
      <c r="I5" s="25">
        <f t="shared" si="1"/>
        <v>183333.33333333331</v>
      </c>
      <c r="J5" s="30">
        <f t="shared" si="2"/>
        <v>0.26666666666666666</v>
      </c>
      <c r="K5" s="11">
        <f t="shared" si="3"/>
        <v>128</v>
      </c>
      <c r="L5" s="10">
        <f t="shared" si="4"/>
        <v>480</v>
      </c>
      <c r="M5" s="16">
        <f t="shared" si="5"/>
        <v>54178</v>
      </c>
    </row>
    <row r="6" spans="1:13">
      <c r="A6" s="9" t="s">
        <v>21</v>
      </c>
      <c r="B6" s="10"/>
      <c r="C6" s="13"/>
      <c r="D6" s="15"/>
      <c r="E6" s="15"/>
      <c r="F6" s="20"/>
      <c r="G6" s="23">
        <f>G3+G4+G5</f>
        <v>650000</v>
      </c>
      <c r="H6" s="26">
        <f>H3+H4+H5</f>
        <v>105208.33333333334</v>
      </c>
      <c r="I6" s="26">
        <f>I3+I4+I5</f>
        <v>544791.66666666663</v>
      </c>
      <c r="J6" s="31">
        <f t="shared" si="2"/>
        <v>0.16185897435897437</v>
      </c>
      <c r="K6" s="15"/>
      <c r="L6" s="20"/>
      <c r="M6" s="28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2021-02-03T15:18:25Z</dcterms:created>
  <dcterms:modified xsi:type="dcterms:W3CDTF">2021-02-04T17:02:45Z</dcterms:modified>
  <cp:category/>
  <cp:contentStatus/>
</cp:coreProperties>
</file>